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<sst xmlns="http://schemas.openxmlformats.org/spreadsheetml/2006/main" count="175" uniqueCount="167">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</sst>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0"/>
  <sheetViews>
    <sheetView tabSelected="1" zoomScale="120" zoomScaleNormal="120" zoomScalePageLayoutView="0" workbookViewId="0" topLeftCell="A1">
      <selection activeCell="A34" sqref="A3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293621797304</v>
      </c>
      <c r="C5" s="22">
        <f>C6+C9+C13+C24+C27+C35</f>
        <v>398124890962</v>
      </c>
    </row>
    <row r="6" spans="1:3" ht="12">
      <c r="A6" s="2" t="s">
        <v>3</v>
      </c>
      <c r="B6" s="19">
        <f>B7+B8</f>
        <v>124533966600</v>
      </c>
      <c r="C6" s="19">
        <f>C7+C8</f>
        <v>126958167721</v>
      </c>
    </row>
    <row r="7" spans="1:3" ht="12">
      <c r="A7" s="3" t="s">
        <v>4</v>
      </c>
      <c r="B7" s="20">
        <v>64598949204</v>
      </c>
      <c r="C7" s="20">
        <v>35545087457</v>
      </c>
    </row>
    <row r="8" spans="1:3" ht="12">
      <c r="A8" s="3" t="s">
        <v>5</v>
      </c>
      <c r="B8" s="20">
        <v>59935017396</v>
      </c>
      <c r="C8" s="20">
        <v>91413080264</v>
      </c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137064986602</v>
      </c>
      <c r="C13" s="19">
        <f>C14+C17+C18+C19+C20+C21+C22+C23</f>
        <v>206130725111</v>
      </c>
    </row>
    <row r="14" spans="1:3" ht="12">
      <c r="A14" s="5" t="s">
        <v>8</v>
      </c>
      <c r="B14" s="20">
        <v>115234127109</v>
      </c>
      <c r="C14" s="20">
        <v>152527336419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1644196734</v>
      </c>
      <c r="C17" s="20">
        <v>3135142884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20844376555</v>
      </c>
      <c r="C21" s="20">
        <v>51125959604</v>
      </c>
    </row>
    <row r="22" spans="1:3" ht="12">
      <c r="A22" s="6" t="s">
        <v>54</v>
      </c>
      <c r="B22" s="20">
        <v>-657713796</v>
      </c>
      <c r="C22" s="20">
        <v>-657713796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28711681236</v>
      </c>
      <c r="C24" s="19">
        <f>C25+C26</f>
        <v>57047053698</v>
      </c>
    </row>
    <row r="25" spans="1:3" ht="12">
      <c r="A25" s="6" t="s">
        <v>56</v>
      </c>
      <c r="B25" s="20">
        <v>30056409954</v>
      </c>
      <c r="C25" s="20">
        <v>58391782416</v>
      </c>
    </row>
    <row r="26" spans="1:3" ht="12">
      <c r="A26" s="6" t="s">
        <v>57</v>
      </c>
      <c r="B26" s="20">
        <v>-1344728718</v>
      </c>
      <c r="C26" s="20">
        <v>-1344728718</v>
      </c>
    </row>
    <row r="27" spans="1:3" ht="12">
      <c r="A27" s="4" t="s">
        <v>13</v>
      </c>
      <c r="B27" s="19">
        <f>B28+B31+B32+B33+B34</f>
        <v>3311162866</v>
      </c>
      <c r="C27" s="19">
        <f>C28+C31+C32+C33+C34</f>
        <v>7988944432</v>
      </c>
    </row>
    <row r="28" spans="1:3" s="21" customFormat="1" ht="12">
      <c r="A28" s="5" t="s">
        <v>14</v>
      </c>
      <c r="B28" s="20">
        <v>194585069</v>
      </c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3116577797</v>
      </c>
      <c r="C32" s="20">
        <v>7988944432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141820344987</v>
      </c>
      <c r="C38" s="19">
        <f>C39+C49+C59+C62+C65+C71</f>
        <v>121665504343</v>
      </c>
    </row>
    <row r="39" spans="1:3" ht="12">
      <c r="A39" s="2" t="s">
        <v>22</v>
      </c>
      <c r="B39" s="19">
        <f>B40+B41+B42+B43+B44+B45+B48</f>
        <v>31213989000</v>
      </c>
      <c r="C39" s="19">
        <f>C40+C41+C42+C43+C44+C45+C48</f>
        <v>0</v>
      </c>
    </row>
    <row r="40" spans="1:3" ht="12">
      <c r="A40" s="3" t="s">
        <v>23</v>
      </c>
      <c r="B40" s="20">
        <v>31213989000</v>
      </c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31630099760</v>
      </c>
      <c r="C49" s="19">
        <f>C50+C53+C56</f>
        <v>37902320540</v>
      </c>
    </row>
    <row r="50" spans="1:3" ht="12">
      <c r="A50" s="7" t="s">
        <v>26</v>
      </c>
      <c r="B50" s="19">
        <f>B51+B52</f>
        <v>31630099760</v>
      </c>
      <c r="C50" s="19">
        <f>C51+C52</f>
        <v>37902320540</v>
      </c>
    </row>
    <row r="51" spans="1:3" ht="12.75">
      <c r="A51" s="13" t="s">
        <v>29</v>
      </c>
      <c r="B51" s="20">
        <v>75667669891</v>
      </c>
      <c r="C51" s="20">
        <v>75667669891</v>
      </c>
    </row>
    <row r="52" spans="1:3" ht="12.75">
      <c r="A52" s="13" t="s">
        <v>68</v>
      </c>
      <c r="B52" s="20">
        <v>-44037570131</v>
      </c>
      <c r="C52" s="20">
        <v>-37765349351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/>
      <c r="C57" s="20"/>
    </row>
    <row r="58" spans="1:3" ht="12.75">
      <c r="A58" s="13" t="s">
        <v>70</v>
      </c>
      <c r="B58" s="20"/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/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78976256227</v>
      </c>
      <c r="C71" s="19">
        <f>C72+C73+C74+C75</f>
        <v>83763183803</v>
      </c>
    </row>
    <row r="72" spans="1:3" ht="12">
      <c r="A72" s="6" t="s">
        <v>78</v>
      </c>
      <c r="B72" s="20">
        <v>78976256227</v>
      </c>
      <c r="C72" s="20">
        <v>83763183803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4" t="s">
        <v>31</v>
      </c>
      <c r="B76" s="19">
        <f>B5+B38</f>
        <v>435442142291</v>
      </c>
      <c r="C76" s="19">
        <f>C5+C38</f>
        <v>519790395305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117469859320</v>
      </c>
      <c r="C78" s="19">
        <f>C79+C101</f>
        <v>218372526512</v>
      </c>
    </row>
    <row r="79" spans="1:3" ht="12">
      <c r="A79" s="4" t="s">
        <v>34</v>
      </c>
      <c r="B79" s="19">
        <f>B80+B83+B84+B85+B86+B87+B88+B89+B90+B92+B93+B94+B95+B96+B97</f>
        <v>117469859320</v>
      </c>
      <c r="C79" s="19">
        <f>C80+C83+C84+C85+C86+C87+C88+C89+C90+C92+C93+C94+C95+C96+C97</f>
        <v>218372526512</v>
      </c>
    </row>
    <row r="80" spans="1:3" s="21" customFormat="1" ht="12">
      <c r="A80" s="5" t="s">
        <v>88</v>
      </c>
      <c r="B80" s="20">
        <v>37206775025</v>
      </c>
      <c r="C80" s="20">
        <v>63372452755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680732936</v>
      </c>
      <c r="C83" s="20">
        <v>680732936</v>
      </c>
    </row>
    <row r="84" spans="1:3" ht="12">
      <c r="A84" s="6" t="s">
        <v>85</v>
      </c>
      <c r="B84" s="20">
        <v>5137756169</v>
      </c>
      <c r="C84" s="20">
        <v>441705152</v>
      </c>
    </row>
    <row r="85" spans="1:3" ht="12">
      <c r="A85" s="6" t="s">
        <v>86</v>
      </c>
      <c r="B85" s="20">
        <v>29631202605</v>
      </c>
      <c r="C85" s="20">
        <v>70090620739</v>
      </c>
    </row>
    <row r="86" spans="1:3" ht="12">
      <c r="A86" s="6" t="s">
        <v>87</v>
      </c>
      <c r="B86" s="20">
        <v>5173722390</v>
      </c>
      <c r="C86" s="20">
        <v>6012542311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/>
      <c r="C89" s="20"/>
    </row>
    <row r="90" spans="1:3" ht="12">
      <c r="A90" s="6" t="s">
        <v>92</v>
      </c>
      <c r="B90" s="20">
        <v>21238723627</v>
      </c>
      <c r="C90" s="20">
        <v>55751431485</v>
      </c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/>
      <c r="C92" s="20"/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>
        <v>18400946568</v>
      </c>
      <c r="C94" s="20">
        <v>22023041134</v>
      </c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0</v>
      </c>
      <c r="C101" s="19">
        <f>SUM(C102:C114)</f>
        <v>0</v>
      </c>
    </row>
    <row r="102" spans="1:3" ht="12">
      <c r="A102" s="6" t="s">
        <v>103</v>
      </c>
      <c r="B102" s="20"/>
      <c r="C102" s="20"/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/>
      <c r="C104" s="20"/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/>
      <c r="C107" s="20"/>
    </row>
    <row r="108" spans="1:3" ht="12">
      <c r="A108" s="6" t="s">
        <v>37</v>
      </c>
      <c r="B108" s="20"/>
      <c r="C108" s="20"/>
    </row>
    <row r="109" spans="1:3" ht="12">
      <c r="A109" s="9" t="s">
        <v>107</v>
      </c>
      <c r="B109" s="20"/>
      <c r="C109" s="20"/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/>
      <c r="C114" s="20"/>
    </row>
    <row r="115" spans="1:3" ht="12">
      <c r="A115" s="4" t="s">
        <v>38</v>
      </c>
      <c r="B115" s="19">
        <f>B116</f>
        <v>315019084227</v>
      </c>
      <c r="C115" s="19">
        <f>C116</f>
        <v>298464670049</v>
      </c>
    </row>
    <row r="116" spans="1:3" ht="12">
      <c r="A116" s="7" t="s">
        <v>39</v>
      </c>
      <c r="B116" s="19">
        <f>B117+B120+B121+B122+B123+B124+B125+B126+B127+B128+B129+B132+B133</f>
        <v>315019084227</v>
      </c>
      <c r="C116" s="19">
        <f>C117+C120+C121+C122+C123+C124+C125+C126+C127+C128+C129+C132+C133</f>
        <v>298464670049</v>
      </c>
    </row>
    <row r="117" spans="1:3" ht="12">
      <c r="A117" s="7" t="s">
        <v>40</v>
      </c>
      <c r="B117" s="19">
        <f>B118+B119</f>
        <v>284000000000</v>
      </c>
      <c r="C117" s="19">
        <f>C118+C119</f>
        <v>284000000000</v>
      </c>
    </row>
    <row r="118" spans="1:3" ht="12">
      <c r="A118" s="16" t="s">
        <v>114</v>
      </c>
      <c r="B118" s="20">
        <v>284000000000</v>
      </c>
      <c r="C118" s="20">
        <v>284000000000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>
        <v>14232309026</v>
      </c>
      <c r="C120" s="20">
        <v>14232309026</v>
      </c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/>
      <c r="C122" s="20"/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/>
      <c r="C126" s="20"/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/>
      <c r="C128" s="20"/>
    </row>
    <row r="129" spans="1:3" ht="12">
      <c r="A129" s="7" t="s">
        <v>122</v>
      </c>
      <c r="B129" s="19">
        <f>B130+B131</f>
        <v>16786775201</v>
      </c>
      <c r="C129" s="19">
        <f>C130+C131</f>
        <v>232361023</v>
      </c>
    </row>
    <row r="130" spans="1:3" ht="12">
      <c r="A130" s="16" t="s">
        <v>123</v>
      </c>
      <c r="B130" s="20">
        <v>232361023</v>
      </c>
      <c r="C130" s="20"/>
    </row>
    <row r="131" spans="1:3" ht="12">
      <c r="A131" s="16" t="s">
        <v>124</v>
      </c>
      <c r="B131" s="20">
        <v>16554414178</v>
      </c>
      <c r="C131" s="20">
        <v>232361023</v>
      </c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/>
      <c r="C133" s="20"/>
    </row>
    <row r="134" spans="1:3" ht="12">
      <c r="A134" s="24" t="s">
        <v>164</v>
      </c>
      <c r="B134" s="19">
        <f>B135+B136</f>
        <v>2953198744</v>
      </c>
      <c r="C134" s="19">
        <f>C135+C136</f>
        <v>2953198744</v>
      </c>
    </row>
    <row r="135" spans="1:3" ht="12">
      <c r="A135" s="25" t="s">
        <v>165</v>
      </c>
      <c r="B135" s="20">
        <v>2953198744</v>
      </c>
      <c r="C135" s="20">
        <v>2953198744</v>
      </c>
    </row>
    <row r="136" spans="1:3" ht="12">
      <c r="A136" s="25" t="s">
        <v>166</v>
      </c>
      <c r="B136" s="20"/>
      <c r="C136" s="20"/>
    </row>
    <row r="137" spans="1:3" ht="12">
      <c r="A137" s="2" t="s">
        <v>43</v>
      </c>
      <c r="B137" s="19">
        <f>B78+B115+B134</f>
        <v>435442142291</v>
      </c>
      <c r="C137" s="19">
        <f>C78+C115+C134</f>
        <v>519790395305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>
        <v>0</v>
      </c>
      <c r="C139" s="20">
        <v>0</v>
      </c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6" t="s">
        <v>161</v>
      </c>
      <c r="B145" s="26"/>
      <c r="C145" s="26"/>
    </row>
    <row r="146" ht="12">
      <c r="A146" s="3"/>
    </row>
    <row r="147" spans="1:3" ht="12">
      <c r="A147" s="1" t="s">
        <v>137</v>
      </c>
      <c r="B147" s="23" t="s">
        <v>162</v>
      </c>
      <c r="C147" s="23" t="s">
        <v>163</v>
      </c>
    </row>
    <row r="148" spans="1:3" ht="12">
      <c r="A148" s="3" t="s">
        <v>138</v>
      </c>
      <c r="B148" s="20">
        <v>105887783986</v>
      </c>
      <c r="C148" s="20"/>
    </row>
    <row r="149" spans="1:3" ht="12">
      <c r="A149" s="3" t="s">
        <v>139</v>
      </c>
      <c r="B149" s="20"/>
      <c r="C149" s="20"/>
    </row>
    <row r="150" spans="1:3" ht="12">
      <c r="A150" s="2" t="s">
        <v>140</v>
      </c>
      <c r="B150" s="19">
        <f>B148-B149</f>
        <v>105887783986</v>
      </c>
      <c r="C150" s="19">
        <f>C148-C149</f>
        <v>0</v>
      </c>
    </row>
    <row r="151" spans="1:3" ht="12">
      <c r="A151" s="3" t="s">
        <v>141</v>
      </c>
      <c r="B151" s="20">
        <v>76097843927</v>
      </c>
      <c r="C151" s="20"/>
    </row>
    <row r="152" spans="1:3" ht="12">
      <c r="A152" s="2" t="s">
        <v>142</v>
      </c>
      <c r="B152" s="19">
        <f>B150-B151</f>
        <v>29789940059</v>
      </c>
      <c r="C152" s="19">
        <f>C150-C151</f>
        <v>0</v>
      </c>
    </row>
    <row r="153" spans="1:3" ht="12">
      <c r="A153" s="3" t="s">
        <v>143</v>
      </c>
      <c r="B153" s="20">
        <v>917411261</v>
      </c>
      <c r="C153" s="20"/>
    </row>
    <row r="154" spans="1:3" ht="12">
      <c r="A154" s="3" t="s">
        <v>144</v>
      </c>
      <c r="B154" s="20"/>
      <c r="C154" s="20"/>
    </row>
    <row r="155" spans="1:3" ht="12">
      <c r="A155" s="3" t="s">
        <v>145</v>
      </c>
      <c r="B155" s="20"/>
      <c r="C155" s="20"/>
    </row>
    <row r="156" spans="1:3" ht="12">
      <c r="A156" s="3" t="s">
        <v>146</v>
      </c>
      <c r="B156" s="20"/>
      <c r="C156" s="20"/>
    </row>
    <row r="157" spans="1:3" ht="12">
      <c r="A157" s="3" t="s">
        <v>147</v>
      </c>
      <c r="B157" s="20"/>
      <c r="C157" s="20"/>
    </row>
    <row r="158" spans="1:3" ht="12">
      <c r="A158" s="3" t="s">
        <v>148</v>
      </c>
      <c r="B158" s="20">
        <v>16149018098</v>
      </c>
      <c r="C158" s="20"/>
    </row>
    <row r="159" spans="1:3" ht="12">
      <c r="A159" s="2" t="s">
        <v>149</v>
      </c>
      <c r="B159" s="19">
        <f>B152+B153-B154+B156-B157-B158</f>
        <v>14558333222</v>
      </c>
      <c r="C159" s="19">
        <f>C152+C153-C154+C156-C157-C158</f>
        <v>0</v>
      </c>
    </row>
    <row r="160" spans="1:3" ht="12">
      <c r="A160" s="3" t="s">
        <v>150</v>
      </c>
      <c r="B160" s="20">
        <v>301370159</v>
      </c>
      <c r="C160" s="20"/>
    </row>
    <row r="161" spans="1:3" ht="12">
      <c r="A161" s="3" t="s">
        <v>151</v>
      </c>
      <c r="B161" s="20">
        <v>342739155</v>
      </c>
      <c r="C161" s="20"/>
    </row>
    <row r="162" spans="1:3" ht="12">
      <c r="A162" s="2" t="s">
        <v>152</v>
      </c>
      <c r="B162" s="19">
        <f>B160-B161</f>
        <v>-41368996</v>
      </c>
      <c r="C162" s="19">
        <f>C160-C161</f>
        <v>0</v>
      </c>
    </row>
    <row r="163" spans="1:3" ht="12">
      <c r="A163" s="2" t="s">
        <v>153</v>
      </c>
      <c r="B163" s="19">
        <f>B159+B162</f>
        <v>14516964226</v>
      </c>
      <c r="C163" s="19">
        <f>C159+C162</f>
        <v>0</v>
      </c>
    </row>
    <row r="164" spans="1:3" ht="12">
      <c r="A164" s="3" t="s">
        <v>154</v>
      </c>
      <c r="B164" s="20">
        <v>2903392846</v>
      </c>
      <c r="C164" s="20"/>
    </row>
    <row r="165" spans="1:3" ht="12">
      <c r="A165" s="3" t="s">
        <v>155</v>
      </c>
      <c r="B165" s="20"/>
      <c r="C165" s="20"/>
    </row>
    <row r="166" spans="1:3" ht="12">
      <c r="A166" s="2" t="s">
        <v>156</v>
      </c>
      <c r="B166" s="19">
        <f>B163-B164-B165</f>
        <v>11613571380</v>
      </c>
      <c r="C166" s="19">
        <f>C163-C164-C165</f>
        <v>0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/>
      <c r="C169" s="20"/>
    </row>
    <row r="170" spans="1:3" ht="12">
      <c r="A170" s="3" t="s">
        <v>160</v>
      </c>
      <c r="B170" s="20"/>
      <c r="C170" s="20"/>
    </row>
  </sheetData>
  <sheetProtection/>
  <mergeCells count="1">
    <mergeCell ref="A145:C1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2017-09-25T07:32:37Z</dcterms:created>
  <dcterms:modified xsi:type="dcterms:W3CDTF">2017-09-25T07:48:10Z</dcterms:modified>
  <cp:category/>
  <cp:version/>
  <cp:contentType/>
  <cp:contentStatus/>
</cp:coreProperties>
</file>